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عيون الجواء\"/>
    </mc:Choice>
  </mc:AlternateContent>
  <xr:revisionPtr revIDLastSave="0" documentId="13_ncr:1_{C993C150-4DF4-4EBE-84F1-4DB14DDBE1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E26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<sst xmlns="http://schemas.openxmlformats.org/spreadsheetml/2006/main" count="554" uniqueCount="447">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</sst>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200C595-6FF2-4C47-8DF0-27D2FC56902D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أسم لجنة التنمية: لجنة التنمية الاجتماعية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صافي الأصول : (5197307.16)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رقم وتاريخ التسجيل  : التاريخ :1432/01/13هـ      ترخيص رقم 379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1432/01/13هـ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الهاتف : 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Calibri"/>
              <a:cs typeface="+mn-cs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O16" sqref="O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5197307.16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8" sqref="F18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250000</v>
      </c>
      <c r="H10" s="219"/>
      <c r="I10" s="217"/>
      <c r="J10" s="219"/>
      <c r="K10" s="219"/>
      <c r="L10" s="219"/>
      <c r="N10" s="141">
        <f t="shared" si="0"/>
        <v>250000</v>
      </c>
      <c r="O10" s="141">
        <f t="shared" si="1"/>
        <v>0</v>
      </c>
      <c r="P10" s="141">
        <f t="shared" si="2"/>
        <v>250000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250000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250000</v>
      </c>
      <c r="O12" s="6">
        <f t="shared" si="1"/>
        <v>0</v>
      </c>
      <c r="P12" s="6">
        <f t="shared" si="2"/>
        <v>250000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60000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60000</v>
      </c>
      <c r="P18" s="141">
        <f t="shared" si="2"/>
        <v>60000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60000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60000</v>
      </c>
      <c r="P19" s="6">
        <f t="shared" si="2"/>
        <v>60000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60000</v>
      </c>
      <c r="F26" s="153">
        <f t="shared" si="6"/>
        <v>0</v>
      </c>
      <c r="G26" s="153">
        <f t="shared" si="6"/>
        <v>250000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250000</v>
      </c>
      <c r="O26" s="9">
        <f t="shared" si="1"/>
        <v>60000</v>
      </c>
      <c r="P26" s="9">
        <f t="shared" si="2"/>
        <v>310000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26" activePane="bottomRight" state="frozen"/>
      <selection pane="topRight" activeCell="M1" sqref="M1"/>
      <selection pane="bottomLeft" activeCell="A5" sqref="A5"/>
      <selection pane="bottomRight" activeCell="F242" sqref="F242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49599.549999999996</v>
      </c>
      <c r="E5" s="223">
        <f>E6</f>
        <v>16359.599999999999</v>
      </c>
      <c r="F5" s="224">
        <f>F210</f>
        <v>33239.949999999997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16359.599999999999</v>
      </c>
      <c r="E6" s="226">
        <f>E7+E38+E134+E190</f>
        <v>16359.599999999999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15893</v>
      </c>
      <c r="E7" s="226">
        <f>E8+E17</f>
        <v>15893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6294</v>
      </c>
      <c r="E8" s="226">
        <f>SUM(E9:E16)</f>
        <v>6294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3000</v>
      </c>
      <c r="E9" s="226">
        <v>3000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3294</v>
      </c>
      <c r="E16" s="226">
        <v>3294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9599</v>
      </c>
      <c r="E17" s="226">
        <f>SUM(E18:E37)</f>
        <v>9599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9599</v>
      </c>
      <c r="E27" s="226">
        <v>9599</v>
      </c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446.05</v>
      </c>
      <c r="E38" s="226">
        <f>E39+E49+E88+E118</f>
        <v>446.05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446.05</v>
      </c>
      <c r="E88" s="226">
        <f>SUM(E89:E93,E97:E100,E109,E113)</f>
        <v>446.05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295.56</v>
      </c>
      <c r="E89" s="226">
        <v>295.56</v>
      </c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150.49</v>
      </c>
      <c r="E91" s="226">
        <v>150.49</v>
      </c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20.55</v>
      </c>
      <c r="E134" s="226">
        <f>SUM(E135,E137,E144,E150,E155,E157,E159,E161,E163,E165,E167,E169,E171,E183)</f>
        <v>20.55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6.55</v>
      </c>
      <c r="E155" s="226">
        <f>E156</f>
        <v>6.55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6.55</v>
      </c>
      <c r="E156" s="226">
        <v>6.55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14</v>
      </c>
      <c r="E159" s="226">
        <f>E160</f>
        <v>14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14</v>
      </c>
      <c r="E160" s="226">
        <v>14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33239.949999999997</v>
      </c>
      <c r="E210" s="228"/>
      <c r="F210" s="227">
        <f>SUM(F211,F249)</f>
        <v>33239.949999999997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33239.949999999997</v>
      </c>
      <c r="E211" s="232"/>
      <c r="F211" s="227">
        <f>SUM(F212,F214,F223,F232,F238)</f>
        <v>33239.949999999997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33239.949999999997</v>
      </c>
      <c r="E238" s="232"/>
      <c r="F238" s="227">
        <f>SUM(F239:F248)</f>
        <v>33239.949999999997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13200</v>
      </c>
      <c r="E240" s="232"/>
      <c r="F240" s="227">
        <v>13200</v>
      </c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16059.95</v>
      </c>
      <c r="E244" s="232"/>
      <c r="F244" s="227">
        <v>16059.95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3980</v>
      </c>
      <c r="E245" s="232"/>
      <c r="F245" s="227">
        <v>3980</v>
      </c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49599.549999999996</v>
      </c>
      <c r="E293" s="243">
        <f>E5</f>
        <v>16359.599999999999</v>
      </c>
      <c r="F293" s="243">
        <f>F210</f>
        <v>33239.949999999997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20" sqref="D20"/>
    </sheetView>
  </sheetViews>
  <sheetFormatPr defaultRowHeight="13.8"/>
  <cols>
    <col min="3" max="3" width="44.3984375" customWidth="1"/>
    <col min="4" max="5" width="10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>
        <v>464466.71</v>
      </c>
      <c r="E7" s="204">
        <v>207455.71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464466.71</v>
      </c>
      <c r="E15" s="161">
        <f>SUM(E7:E14)</f>
        <v>207455.71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1">
        <v>1195989</v>
      </c>
      <c r="E17" s="211">
        <v>1195989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>
        <v>3682810</v>
      </c>
      <c r="E20" s="211">
        <v>3679400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4878799</v>
      </c>
      <c r="E22" s="161">
        <f>SUM(E17:E21)</f>
        <v>4875389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5343265.71</v>
      </c>
      <c r="E33" s="166">
        <f>E15+E22+E31</f>
        <v>5082844.71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11.398437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145958.54999999996</v>
      </c>
      <c r="F19" s="211">
        <v>145937.99999999997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145958.54999999996</v>
      </c>
      <c r="F22" s="161">
        <f>SUM(F15:F21)</f>
        <v>145937.99999999997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312902.8</v>
      </c>
      <c r="F25" s="204">
        <v>96142.750000000015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4884404.3600000003</v>
      </c>
      <c r="F26" s="204">
        <v>4840763.96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5197307.16</v>
      </c>
      <c r="F28" s="164">
        <f>SUM(F25:F27)</f>
        <v>4936906.71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5343265.71</v>
      </c>
      <c r="F30" s="166">
        <f>F13+F22+F28</f>
        <v>5082844.71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20" zoomScale="80" zoomScaleNormal="80" workbookViewId="0">
      <selection activeCell="H36" sqref="H36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33239.949999999997</v>
      </c>
      <c r="E32" s="117"/>
      <c r="F32" s="123">
        <v>31105</v>
      </c>
      <c r="G32" s="126" t="s">
        <v>142</v>
      </c>
      <c r="H32" s="175">
        <f>'تقرير الايرادات والتبرعات '!G10</f>
        <v>250000</v>
      </c>
      <c r="J32" s="140">
        <f t="shared" si="0"/>
        <v>216760.05</v>
      </c>
      <c r="K32" s="244">
        <f>SUM(H33:H42)</f>
        <v>250000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13200</v>
      </c>
      <c r="E34" s="117"/>
      <c r="F34" s="124">
        <v>31105002</v>
      </c>
      <c r="G34" s="125" t="s">
        <v>146</v>
      </c>
      <c r="H34" s="175">
        <v>90000</v>
      </c>
      <c r="J34" s="140">
        <f t="shared" si="0"/>
        <v>76800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16059.95</v>
      </c>
      <c r="E38" s="117"/>
      <c r="F38" s="124">
        <v>31105006</v>
      </c>
      <c r="G38" s="125" t="s">
        <v>154</v>
      </c>
      <c r="H38" s="175">
        <v>125000</v>
      </c>
      <c r="J38" s="140">
        <f t="shared" si="0"/>
        <v>108940.05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3980</v>
      </c>
      <c r="E39" s="117"/>
      <c r="F39" s="124">
        <v>31105007</v>
      </c>
      <c r="G39" s="125" t="s">
        <v>156</v>
      </c>
      <c r="H39" s="175">
        <v>35000</v>
      </c>
      <c r="J39" s="140">
        <f t="shared" si="0"/>
        <v>31020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33239.949999999997</v>
      </c>
      <c r="E48" s="119"/>
      <c r="F48" s="128"/>
      <c r="G48" s="50" t="s">
        <v>42</v>
      </c>
      <c r="H48" s="177">
        <f>H7+H8+H17+H26+H32+H43</f>
        <v>250000</v>
      </c>
      <c r="J48" s="51">
        <f>H48-D48</f>
        <v>216760.05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96142.750000000015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312902.8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2022-05-07T19:46:30Z</dcterms:modified>
</cp:coreProperties>
</file>